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a/Desktop/"/>
    </mc:Choice>
  </mc:AlternateContent>
  <xr:revisionPtr revIDLastSave="0" documentId="8_{40AFB51E-B949-C744-A9F8-B8244015968F}" xr6:coauthVersionLast="47" xr6:coauthVersionMax="47" xr10:uidLastSave="{00000000-0000-0000-0000-000000000000}"/>
  <workbookProtection workbookAlgorithmName="SHA-512" workbookHashValue="tep3I5nlZoA1gAR7DCeQFLhpOFN4tqsg1F8RCLBmdVpgIr8Ez1+xCChm6J7gPGKq7em/CMVzhbmPDZxmLjbs9g==" workbookSaltValue="I/BmRQCdptwF8LfbJcSaZA==" workbookSpinCount="100000" lockStructure="1"/>
  <bookViews>
    <workbookView xWindow="0" yWindow="760" windowWidth="30240" windowHeight="17640" activeTab="1" xr2:uid="{EF99DFFE-D287-EE49-BBEF-C0FCD24D44D8}"/>
  </bookViews>
  <sheets>
    <sheet name="User_Interface_Colorado" sheetId="6" r:id="rId1"/>
    <sheet name="User_Interface_Wyoming" sheetId="7" r:id="rId2"/>
    <sheet name="User_Interface_old" sheetId="5" state="hidden" r:id="rId3"/>
    <sheet name="Colorado_Formulas" sheetId="1" state="hidden" r:id="rId4"/>
    <sheet name="Wyoming_Formulas" sheetId="2" state="hidden" r:id="rId5"/>
    <sheet name="Colorado_Data" sheetId="3" state="hidden" r:id="rId6"/>
    <sheet name="Wyoming_Data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" l="1"/>
  <c r="K8" i="2"/>
  <c r="H8" i="2"/>
  <c r="E8" i="2"/>
  <c r="N8" i="1"/>
  <c r="K8" i="1"/>
  <c r="H8" i="1"/>
  <c r="E8" i="1"/>
  <c r="B8" i="1"/>
  <c r="H1" i="2"/>
  <c r="E1" i="2"/>
  <c r="H1" i="1"/>
  <c r="E1" i="1"/>
  <c r="F8" i="1" l="1"/>
  <c r="G8" i="1" s="1"/>
  <c r="D14" i="6" l="1"/>
  <c r="E14" i="6" s="1"/>
  <c r="C8" i="1"/>
  <c r="D8" i="1" s="1"/>
  <c r="G10" i="1" s="1"/>
  <c r="O8" i="1"/>
  <c r="C20" i="5" s="1"/>
  <c r="C21" i="5" s="1"/>
  <c r="L8" i="1"/>
  <c r="I8" i="1"/>
  <c r="C8" i="5"/>
  <c r="C9" i="5" s="1"/>
  <c r="M8" i="1" l="1"/>
  <c r="D16" i="6"/>
  <c r="E16" i="6" s="1"/>
  <c r="J8" i="1"/>
  <c r="J12" i="1" s="1"/>
  <c r="D15" i="6"/>
  <c r="E15" i="6" s="1"/>
  <c r="C21" i="6" s="1"/>
  <c r="P8" i="1"/>
  <c r="D17" i="6"/>
  <c r="E17" i="6" s="1"/>
  <c r="C16" i="5"/>
  <c r="C17" i="5" s="1"/>
  <c r="I21" i="5" s="1"/>
  <c r="C12" i="5"/>
  <c r="C13" i="5" s="1"/>
  <c r="E13" i="5" s="1"/>
  <c r="E21" i="5"/>
  <c r="C8" i="2"/>
  <c r="D8" i="2" s="1"/>
  <c r="O8" i="2"/>
  <c r="D17" i="7" s="1"/>
  <c r="E17" i="7" s="1"/>
  <c r="L8" i="2"/>
  <c r="D16" i="7" s="1"/>
  <c r="E16" i="7" s="1"/>
  <c r="I8" i="2"/>
  <c r="D15" i="7" s="1"/>
  <c r="E15" i="7" s="1"/>
  <c r="F8" i="2"/>
  <c r="D14" i="7" s="1"/>
  <c r="E14" i="7" s="1"/>
  <c r="D22" i="7" l="1"/>
  <c r="C22" i="7"/>
  <c r="E23" i="7"/>
  <c r="D23" i="7"/>
  <c r="C23" i="7"/>
  <c r="C21" i="7"/>
  <c r="E23" i="6"/>
  <c r="C23" i="6"/>
  <c r="D23" i="6"/>
  <c r="P10" i="1"/>
  <c r="P12" i="1"/>
  <c r="P14" i="1"/>
  <c r="J10" i="1"/>
  <c r="M14" i="1"/>
  <c r="C22" i="6"/>
  <c r="D22" i="6"/>
  <c r="P16" i="1"/>
  <c r="M10" i="1"/>
  <c r="M12" i="1"/>
  <c r="G17" i="5"/>
  <c r="G21" i="5"/>
  <c r="E17" i="5"/>
  <c r="G8" i="2"/>
  <c r="G10" i="2" s="1"/>
  <c r="N8" i="5"/>
  <c r="N9" i="5" s="1"/>
  <c r="P8" i="2"/>
  <c r="P10" i="2" s="1"/>
  <c r="N20" i="5"/>
  <c r="N21" i="5" s="1"/>
  <c r="M8" i="2"/>
  <c r="N16" i="5"/>
  <c r="N17" i="5" s="1"/>
  <c r="J8" i="2"/>
  <c r="J10" i="2" s="1"/>
  <c r="N12" i="5"/>
  <c r="N13" i="5" s="1"/>
  <c r="J12" i="2" l="1"/>
  <c r="P12" i="2"/>
  <c r="P13" i="5"/>
  <c r="M14" i="2"/>
  <c r="P16" i="2"/>
  <c r="P14" i="2"/>
  <c r="R17" i="5"/>
  <c r="P17" i="5"/>
  <c r="M10" i="2"/>
  <c r="P21" i="5"/>
  <c r="T21" i="5"/>
  <c r="R21" i="5"/>
  <c r="M12" i="2"/>
</calcChain>
</file>

<file path=xl/sharedStrings.xml><?xml version="1.0" encoding="utf-8"?>
<sst xmlns="http://schemas.openxmlformats.org/spreadsheetml/2006/main" count="177" uniqueCount="47">
  <si>
    <t>Weight</t>
  </si>
  <si>
    <t>Price</t>
  </si>
  <si>
    <t>Value</t>
  </si>
  <si>
    <t>August</t>
  </si>
  <si>
    <t>September</t>
  </si>
  <si>
    <t>October</t>
  </si>
  <si>
    <t>July</t>
  </si>
  <si>
    <t>ADG July -&gt; August</t>
  </si>
  <si>
    <t>ADG August -&gt; September</t>
  </si>
  <si>
    <t>ADG September -&gt; October</t>
  </si>
  <si>
    <t>Change in Value from July</t>
  </si>
  <si>
    <t>Change in Value from August</t>
  </si>
  <si>
    <t>Change in Value from September</t>
  </si>
  <si>
    <t>November</t>
  </si>
  <si>
    <t>ADG October -&gt; November</t>
  </si>
  <si>
    <t>Change in Value from October</t>
  </si>
  <si>
    <t>Intercept</t>
  </si>
  <si>
    <t>weight</t>
  </si>
  <si>
    <t>weight^2</t>
  </si>
  <si>
    <t>weight^3</t>
  </si>
  <si>
    <t>Dec. corn fut</t>
  </si>
  <si>
    <t>Dec corn*weight</t>
  </si>
  <si>
    <t>Fed future</t>
  </si>
  <si>
    <t>Current Futures Prices</t>
  </si>
  <si>
    <t>December Corn</t>
  </si>
  <si>
    <t>Fed</t>
  </si>
  <si>
    <t>Adjusted R Square</t>
  </si>
  <si>
    <t>CO</t>
  </si>
  <si>
    <t>WY</t>
  </si>
  <si>
    <t>Price (per cwt)</t>
  </si>
  <si>
    <t>Current Futures Prices*</t>
  </si>
  <si>
    <t>*I am hoping to be able to link to onlien quote so these autoifill.</t>
  </si>
  <si>
    <t>**We could add some way to auto-calculate future month weights after August weights are specified.  E.g., we could use expected ADG (determined by producer) or estimated based on SR/forage calculator etc.</t>
  </si>
  <si>
    <t>Weight**</t>
  </si>
  <si>
    <t>*User must enter Future prices for Corn and Fed Cattle for the December in the year they are forecasting</t>
  </si>
  <si>
    <t>Forecasted Price (per cwt):</t>
  </si>
  <si>
    <t>Forecasted Value (per head):</t>
  </si>
  <si>
    <t>Expected Steer Weight**:</t>
  </si>
  <si>
    <t>** User must enter expected steer weights by month</t>
  </si>
  <si>
    <t>December Corn:</t>
  </si>
  <si>
    <t>Fed Steers:</t>
  </si>
  <si>
    <t>Seasonal Steer Price Forecast for Colorado</t>
  </si>
  <si>
    <t>Seasonal Steer Price Forecast for Wyoming</t>
  </si>
  <si>
    <t>last updated December 2023</t>
  </si>
  <si>
    <t xml:space="preserve">*User must enter Future prices for Corn and Fed Cattle for the December in the year they are forecasting. </t>
  </si>
  <si>
    <t xml:space="preserve">Future corn prices can be found here. </t>
  </si>
  <si>
    <t>Future fed cattle prices can be found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</si>
</sst>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theme="1"/>
      <name val="Arial"/>
      <family val="2"/>
    </font>
    <font>
      <b/>
      <sz val="26"/>
      <color theme="1"/>
      <name val="Arial"/>
      <family val="2"/>
    </font>
    <font>
      <sz val="2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id">
        <fgColor rgb="FF92D050"/>
        <bgColor rgb="FF00B05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1F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114926"/>
      </left>
      <right/>
      <top style="medium">
        <color rgb="FF114926"/>
      </top>
      <bottom/>
      <diagonal/>
    </border>
    <border>
      <left/>
      <right/>
      <top style="medium">
        <color rgb="FF114926"/>
      </top>
      <bottom/>
      <diagonal/>
    </border>
    <border>
      <left/>
      <right style="medium">
        <color rgb="FF114926"/>
      </right>
      <top style="medium">
        <color rgb="FF114926"/>
      </top>
      <bottom/>
      <diagonal/>
    </border>
    <border>
      <left style="medium">
        <color rgb="FF114926"/>
      </left>
      <right/>
      <top/>
      <bottom/>
      <diagonal/>
    </border>
    <border>
      <left/>
      <right style="medium">
        <color rgb="FF114926"/>
      </right>
      <top/>
      <bottom/>
      <diagonal/>
    </border>
    <border>
      <left style="medium">
        <color rgb="FF4B9249"/>
      </left>
      <right/>
      <top style="medium">
        <color rgb="FF4B9249"/>
      </top>
      <bottom/>
      <diagonal/>
    </border>
    <border>
      <left/>
      <right/>
      <top style="medium">
        <color rgb="FF4B9249"/>
      </top>
      <bottom/>
      <diagonal/>
    </border>
    <border>
      <left/>
      <right style="medium">
        <color rgb="FF4B9249"/>
      </right>
      <top style="medium">
        <color rgb="FF4B9249"/>
      </top>
      <bottom/>
      <diagonal/>
    </border>
    <border>
      <left style="medium">
        <color rgb="FF4B9249"/>
      </left>
      <right/>
      <top/>
      <bottom/>
      <diagonal/>
    </border>
    <border>
      <left/>
      <right style="medium">
        <color rgb="FF4B9249"/>
      </right>
      <top/>
      <bottom/>
      <diagonal/>
    </border>
    <border>
      <left style="medium">
        <color rgb="FF4B9249"/>
      </left>
      <right/>
      <top/>
      <bottom style="medium">
        <color rgb="FF4B9249"/>
      </bottom>
      <diagonal/>
    </border>
    <border>
      <left/>
      <right/>
      <top/>
      <bottom style="medium">
        <color rgb="FF4B9249"/>
      </bottom>
      <diagonal/>
    </border>
    <border>
      <left/>
      <right style="medium">
        <color rgb="FF4B9249"/>
      </right>
      <top/>
      <bottom style="medium">
        <color rgb="FF4B9249"/>
      </bottom>
      <diagonal/>
    </border>
    <border>
      <left style="medium">
        <color rgb="FF114926"/>
      </left>
      <right/>
      <top/>
      <bottom style="medium">
        <color rgb="FF114926"/>
      </bottom>
      <diagonal/>
    </border>
    <border>
      <left/>
      <right/>
      <top/>
      <bottom style="medium">
        <color rgb="FF114926"/>
      </bottom>
      <diagonal/>
    </border>
    <border>
      <left/>
      <right style="medium">
        <color rgb="FF114926"/>
      </right>
      <top/>
      <bottom style="medium">
        <color rgb="FF114926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0" xfId="0" applyAlignment="1">
      <alignment horizontal="center" wrapText="1"/>
    </xf>
    <xf numFmtId="0" fontId="0" fillId="2" borderId="1" xfId="0" applyFill="1" applyBorder="1"/>
    <xf numFmtId="0" fontId="0" fillId="3" borderId="0" xfId="0" applyFill="1"/>
    <xf numFmtId="0" fontId="0" fillId="4" borderId="2" xfId="0" applyFill="1" applyBorder="1"/>
    <xf numFmtId="0" fontId="0" fillId="5" borderId="1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0" fontId="0" fillId="0" borderId="8" xfId="0" applyBorder="1" applyAlignment="1">
      <alignment horizontal="center" vertical="center"/>
    </xf>
    <xf numFmtId="0" fontId="0" fillId="6" borderId="9" xfId="0" applyFill="1" applyBorder="1"/>
    <xf numFmtId="164" fontId="0" fillId="0" borderId="2" xfId="0" applyNumberFormat="1" applyBorder="1"/>
    <xf numFmtId="165" fontId="1" fillId="0" borderId="5" xfId="0" applyNumberFormat="1" applyFont="1" applyBorder="1"/>
    <xf numFmtId="0" fontId="0" fillId="0" borderId="0" xfId="0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7" borderId="0" xfId="0" applyFont="1" applyFill="1" applyAlignment="1">
      <alignment wrapText="1"/>
    </xf>
    <xf numFmtId="0" fontId="2" fillId="0" borderId="0" xfId="0" applyFont="1"/>
    <xf numFmtId="0" fontId="5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8" borderId="0" xfId="0" applyFont="1" applyFill="1" applyProtection="1"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8" borderId="0" xfId="0" applyFont="1" applyFill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2" fillId="0" borderId="0" xfId="0" applyNumberFormat="1" applyFont="1"/>
    <xf numFmtId="165" fontId="6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7" borderId="10" xfId="0" applyFont="1" applyFill="1" applyBorder="1"/>
    <xf numFmtId="0" fontId="3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vertical="center" wrapText="1"/>
    </xf>
    <xf numFmtId="0" fontId="2" fillId="7" borderId="13" xfId="0" applyFont="1" applyFill="1" applyBorder="1"/>
    <xf numFmtId="0" fontId="5" fillId="7" borderId="14" xfId="0" applyFont="1" applyFill="1" applyBorder="1" applyAlignment="1">
      <alignment vertic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165" fontId="2" fillId="9" borderId="0" xfId="0" applyNumberFormat="1" applyFont="1" applyFill="1" applyAlignment="1">
      <alignment horizontal="center"/>
    </xf>
    <xf numFmtId="0" fontId="2" fillId="7" borderId="23" xfId="0" applyFont="1" applyFill="1" applyBorder="1"/>
    <xf numFmtId="0" fontId="2" fillId="7" borderId="24" xfId="0" applyFont="1" applyFill="1" applyBorder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7" borderId="1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right" wrapText="1"/>
    </xf>
    <xf numFmtId="0" fontId="2" fillId="7" borderId="25" xfId="0" applyFont="1" applyFill="1" applyBorder="1" applyAlignment="1">
      <alignment horizontal="right" wrapText="1"/>
    </xf>
    <xf numFmtId="0" fontId="8" fillId="0" borderId="0" xfId="1" applyFont="1" applyAlignment="1">
      <alignment horizontal="left"/>
    </xf>
    <xf numFmtId="0" fontId="8" fillId="0" borderId="0" xfId="1" applyFont="1" applyBorder="1" applyAlignment="1">
      <alignment horizontal="left"/>
    </xf>
    <xf numFmtId="0" fontId="2" fillId="7" borderId="0" xfId="0" applyFont="1" applyFill="1" applyAlignment="1">
      <alignment horizontal="right" wrapText="1"/>
    </xf>
    <xf numFmtId="0" fontId="2" fillId="7" borderId="14" xfId="0" applyFont="1" applyFill="1" applyBorder="1" applyAlignment="1">
      <alignment horizontal="right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1F6"/>
      <color rgb="FF114926"/>
      <color rgb="FF4B9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Forecasted Value (per head):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C23"/>
            </a:solidFill>
            <a:ln>
              <a:noFill/>
            </a:ln>
            <a:effectLst/>
          </c:spPr>
          <c:invertIfNegative val="0"/>
          <c:cat>
            <c:strRef>
              <c:f>User_Interface_Colorado!$B$14:$B$17</c:f>
              <c:strCache>
                <c:ptCount val="4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</c:strCache>
            </c:strRef>
          </c:cat>
          <c:val>
            <c:numRef>
              <c:f>User_Interface_Colorado!$E$14:$E$17</c:f>
              <c:numCache>
                <c:formatCode>"$"#,##0</c:formatCode>
                <c:ptCount val="4"/>
                <c:pt idx="0">
                  <c:v>1643.9960969804829</c:v>
                </c:pt>
                <c:pt idx="1">
                  <c:v>1819.9642828338422</c:v>
                </c:pt>
                <c:pt idx="2">
                  <c:v>2030.7308028762259</c:v>
                </c:pt>
                <c:pt idx="3">
                  <c:v>2142.3533252452849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6-1746-9E83-C56AA999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903231"/>
        <c:axId val="155277759"/>
      </c:barChart>
      <c:catAx>
        <c:axId val="25890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277759"/>
        <c:crosses val="autoZero"/>
        <c:auto val="1"/>
        <c:lblAlgn val="ctr"/>
        <c:lblOffset val="100"/>
        <c:noMultiLvlLbl val="0"/>
      </c:catAx>
      <c:valAx>
        <c:axId val="15527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90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Forecasted Value (per head):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C23"/>
            </a:solidFill>
            <a:ln>
              <a:noFill/>
            </a:ln>
            <a:effectLst/>
          </c:spPr>
          <c:invertIfNegative val="0"/>
          <c:cat>
            <c:strRef>
              <c:f>User_Interface_Wyoming!$B$14:$B$17</c:f>
              <c:strCache>
                <c:ptCount val="4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</c:strCache>
            </c:strRef>
          </c:cat>
          <c:val>
            <c:numRef>
              <c:f>User_Interface_Wyoming!$E$14:$E$17</c:f>
              <c:numCache>
                <c:formatCode>"$"#,##0</c:formatCode>
                <c:ptCount val="4"/>
                <c:pt idx="0">
                  <c:v>1782.1319497955981</c:v>
                </c:pt>
                <c:pt idx="1">
                  <c:v>2007.3845655549364</c:v>
                </c:pt>
                <c:pt idx="2">
                  <c:v>2264.0114366462058</c:v>
                </c:pt>
                <c:pt idx="3">
                  <c:v>2394.2161063977624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E-AF4B-AC7E-39D236EAD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861024"/>
        <c:axId val="547852080"/>
      </c:barChart>
      <c:catAx>
        <c:axId val="54786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852080"/>
        <c:crosses val="autoZero"/>
        <c:auto val="1"/>
        <c:lblAlgn val="ctr"/>
        <c:lblOffset val="100"/>
        <c:noMultiLvlLbl val="0"/>
      </c:catAx>
      <c:valAx>
        <c:axId val="5478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86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10</xdr:row>
      <xdr:rowOff>19050</xdr:rowOff>
    </xdr:from>
    <xdr:to>
      <xdr:col>14</xdr:col>
      <xdr:colOff>558800</xdr:colOff>
      <xdr:row>24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FF64D6-EB32-A888-55D6-B998AD7F0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165100</xdr:colOff>
      <xdr:row>1</xdr:row>
      <xdr:rowOff>406400</xdr:rowOff>
    </xdr:from>
    <xdr:to>
      <xdr:col>14</xdr:col>
      <xdr:colOff>683592</xdr:colOff>
      <xdr:row>3</xdr:row>
      <xdr:rowOff>327025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A53CD7-8017-2348-B08C-8EB8AFA6D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3200" y="622300"/>
          <a:ext cx="3617292" cy="12414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114300</xdr:rowOff>
    </xdr:from>
    <xdr:to>
      <xdr:col>3</xdr:col>
      <xdr:colOff>1202941</xdr:colOff>
      <xdr:row>3</xdr:row>
      <xdr:rowOff>495300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DA4521-E99F-8441-812A-FA82E2878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04800"/>
          <a:ext cx="2828541" cy="170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10</xdr:row>
      <xdr:rowOff>6350</xdr:rowOff>
    </xdr:from>
    <xdr:to>
      <xdr:col>14</xdr:col>
      <xdr:colOff>571500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BE05F1-48F3-35B4-ACF9-27AB2ED25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165100</xdr:colOff>
      <xdr:row>1</xdr:row>
      <xdr:rowOff>406400</xdr:rowOff>
    </xdr:from>
    <xdr:to>
      <xdr:col>14</xdr:col>
      <xdr:colOff>683592</xdr:colOff>
      <xdr:row>3</xdr:row>
      <xdr:rowOff>327025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5237A7-539E-0B47-B684-97F77407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609600"/>
          <a:ext cx="3617292" cy="1241425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1</xdr:row>
      <xdr:rowOff>127000</xdr:rowOff>
    </xdr:from>
    <xdr:to>
      <xdr:col>3</xdr:col>
      <xdr:colOff>1152141</xdr:colOff>
      <xdr:row>3</xdr:row>
      <xdr:rowOff>508000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FFB781-A642-6ADB-48EF-D04B8D75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405" y="343829"/>
          <a:ext cx="2831638" cy="1697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cmegroup.com/markets/agriculture/livestock/live-cattle.quotes.html" TargetMode="External"/><Relationship Id="rId1" Type="http://schemas.openxmlformats.org/officeDocument/2006/relationships/hyperlink" Target="https://www.cmegroup.com/markets/agriculture/grains/corn.quo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cmegroup.com/markets/agriculture/livestock/live-cattle.quotes.html" TargetMode="External"/><Relationship Id="rId1" Type="http://schemas.openxmlformats.org/officeDocument/2006/relationships/hyperlink" Target="https://www.cmegroup.com/markets/agriculture/grains/corn.quo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1229-7534-0545-A538-84440C6F3358}">
  <dimension ref="B1:O30"/>
  <sheetViews>
    <sheetView zoomScale="101" workbookViewId="0">
      <selection activeCell="C14" sqref="C14"/>
    </sheetView>
  </sheetViews>
  <sheetFormatPr baseColWidth="10" defaultColWidth="11" defaultRowHeight="16" x14ac:dyDescent="0.2"/>
  <cols>
    <col min="1" max="1" width="2.5" style="25" customWidth="1"/>
    <col min="2" max="2" width="11" style="25"/>
    <col min="3" max="3" width="12.33203125" style="25" customWidth="1"/>
    <col min="4" max="4" width="16.33203125" style="25" customWidth="1"/>
    <col min="5" max="5" width="15.33203125" style="25" customWidth="1"/>
    <col min="6" max="6" width="14.33203125" style="25" customWidth="1"/>
    <col min="7" max="7" width="18.6640625" style="25" customWidth="1"/>
    <col min="8" max="8" width="8.1640625" style="25" customWidth="1"/>
    <col min="9" max="9" width="4.6640625" style="25" customWidth="1"/>
    <col min="10" max="10" width="13.1640625" style="25" customWidth="1"/>
    <col min="11" max="13" width="11" style="25"/>
    <col min="14" max="14" width="7.6640625" style="25" customWidth="1"/>
    <col min="15" max="16" width="11" style="25"/>
    <col min="17" max="17" width="15.83203125" style="25" customWidth="1"/>
    <col min="18" max="16384" width="11" style="25"/>
  </cols>
  <sheetData>
    <row r="1" spans="2:15" ht="15" customHeight="1" thickBot="1" x14ac:dyDescent="0.25"/>
    <row r="2" spans="2:15" ht="70.25" customHeight="1" x14ac:dyDescent="0.2">
      <c r="B2" s="38"/>
      <c r="C2" s="39"/>
      <c r="D2" s="39"/>
      <c r="E2" s="59" t="s">
        <v>41</v>
      </c>
      <c r="F2" s="59"/>
      <c r="G2" s="59"/>
      <c r="H2" s="59"/>
      <c r="I2" s="59"/>
      <c r="J2" s="59"/>
      <c r="K2" s="39"/>
      <c r="L2" s="39"/>
      <c r="M2" s="39"/>
      <c r="N2" s="39"/>
      <c r="O2" s="40"/>
    </row>
    <row r="3" spans="2:15" ht="34.25" customHeight="1" x14ac:dyDescent="0.3">
      <c r="B3" s="41"/>
      <c r="C3" s="26"/>
      <c r="D3" s="26"/>
      <c r="E3" s="60"/>
      <c r="F3" s="60"/>
      <c r="G3" s="60"/>
      <c r="H3" s="60"/>
      <c r="I3" s="60"/>
      <c r="J3" s="60"/>
      <c r="K3" s="26"/>
      <c r="L3" s="26"/>
      <c r="M3" s="26"/>
      <c r="N3" s="26"/>
      <c r="O3" s="42"/>
    </row>
    <row r="4" spans="2:15" ht="52" customHeight="1" thickBot="1" x14ac:dyDescent="0.25">
      <c r="B4" s="55"/>
      <c r="C4" s="56"/>
      <c r="D4" s="56"/>
      <c r="E4" s="61"/>
      <c r="F4" s="61"/>
      <c r="G4" s="61"/>
      <c r="H4" s="61"/>
      <c r="I4" s="61"/>
      <c r="J4" s="61"/>
      <c r="K4" s="62" t="s">
        <v>43</v>
      </c>
      <c r="L4" s="62"/>
      <c r="M4" s="62"/>
      <c r="N4" s="62"/>
      <c r="O4" s="63"/>
    </row>
    <row r="5" spans="2:15" ht="15" x14ac:dyDescent="0.2">
      <c r="B5" s="46"/>
      <c r="O5" s="47"/>
    </row>
    <row r="6" spans="2:15" ht="15" x14ac:dyDescent="0.2">
      <c r="B6" s="46"/>
      <c r="O6" s="47"/>
    </row>
    <row r="7" spans="2:15" ht="15" x14ac:dyDescent="0.2">
      <c r="B7" s="46"/>
      <c r="O7" s="47"/>
    </row>
    <row r="8" spans="2:15" ht="15" x14ac:dyDescent="0.2">
      <c r="B8" s="46"/>
      <c r="O8" s="47"/>
    </row>
    <row r="9" spans="2:15" ht="15.75" x14ac:dyDescent="0.25">
      <c r="B9" s="46"/>
      <c r="E9" s="28" t="s">
        <v>30</v>
      </c>
      <c r="G9" s="58" t="s">
        <v>39</v>
      </c>
      <c r="H9" s="29">
        <v>4.6100000000000003</v>
      </c>
      <c r="J9" s="25" t="s">
        <v>40</v>
      </c>
      <c r="K9" s="29">
        <v>184.63</v>
      </c>
      <c r="O9" s="47"/>
    </row>
    <row r="10" spans="2:15" ht="15" x14ac:dyDescent="0.2">
      <c r="B10" s="46"/>
      <c r="O10" s="47"/>
    </row>
    <row r="11" spans="2:15" ht="15" x14ac:dyDescent="0.2">
      <c r="B11" s="46"/>
      <c r="O11" s="47"/>
    </row>
    <row r="12" spans="2:15" ht="15" x14ac:dyDescent="0.2">
      <c r="B12" s="46"/>
      <c r="O12" s="47"/>
    </row>
    <row r="13" spans="2:15" ht="45.75" x14ac:dyDescent="0.25">
      <c r="B13" s="46"/>
      <c r="C13" s="30" t="s">
        <v>37</v>
      </c>
      <c r="D13" s="31" t="s">
        <v>35</v>
      </c>
      <c r="E13" s="31" t="s">
        <v>36</v>
      </c>
      <c r="F13" s="28"/>
      <c r="G13" s="28"/>
      <c r="H13" s="28"/>
      <c r="I13" s="28"/>
      <c r="J13" s="28"/>
      <c r="K13" s="28"/>
      <c r="O13" s="47"/>
    </row>
    <row r="14" spans="2:15" ht="15.75" x14ac:dyDescent="0.25">
      <c r="B14" s="48" t="s">
        <v>3</v>
      </c>
      <c r="C14" s="32">
        <v>600</v>
      </c>
      <c r="D14" s="33">
        <f>Colorado_Formulas!F8</f>
        <v>273.99934949674719</v>
      </c>
      <c r="E14" s="34">
        <f>D14*C14/100</f>
        <v>1643.9960969804829</v>
      </c>
      <c r="O14" s="47"/>
    </row>
    <row r="15" spans="2:15" ht="15.75" x14ac:dyDescent="0.25">
      <c r="B15" s="49" t="s">
        <v>4</v>
      </c>
      <c r="C15" s="32">
        <v>700</v>
      </c>
      <c r="D15" s="33">
        <f>Colorado_Formulas!I8</f>
        <v>259.99489754769172</v>
      </c>
      <c r="E15" s="34">
        <f>D15*C15/100</f>
        <v>1819.9642828338422</v>
      </c>
      <c r="O15" s="47"/>
    </row>
    <row r="16" spans="2:15" ht="15.75" x14ac:dyDescent="0.25">
      <c r="B16" s="49" t="s">
        <v>5</v>
      </c>
      <c r="C16" s="32">
        <v>800</v>
      </c>
      <c r="D16" s="33">
        <f>Colorado_Formulas!L8</f>
        <v>253.84135035952821</v>
      </c>
      <c r="E16" s="34">
        <f>D16*C16/100</f>
        <v>2030.7308028762259</v>
      </c>
      <c r="O16" s="47"/>
    </row>
    <row r="17" spans="2:15" x14ac:dyDescent="0.2">
      <c r="B17" s="49" t="s">
        <v>13</v>
      </c>
      <c r="C17" s="32">
        <v>900</v>
      </c>
      <c r="D17" s="33">
        <f>Colorado_Formulas!O8</f>
        <v>238.03925836058721</v>
      </c>
      <c r="E17" s="34">
        <f>D17*C17/100</f>
        <v>2142.3533252452849</v>
      </c>
      <c r="O17" s="47"/>
    </row>
    <row r="18" spans="2:15" x14ac:dyDescent="0.2">
      <c r="B18" s="49"/>
      <c r="C18" s="57"/>
      <c r="D18" s="33"/>
      <c r="E18" s="34"/>
      <c r="O18" s="47"/>
    </row>
    <row r="19" spans="2:15" x14ac:dyDescent="0.2">
      <c r="B19" s="49"/>
      <c r="D19" s="35"/>
      <c r="E19" s="36"/>
      <c r="F19" s="27"/>
      <c r="G19" s="27"/>
      <c r="O19" s="47"/>
    </row>
    <row r="20" spans="2:15" ht="51" x14ac:dyDescent="0.2">
      <c r="B20" s="46"/>
      <c r="C20" s="31" t="s">
        <v>11</v>
      </c>
      <c r="D20" s="31" t="s">
        <v>12</v>
      </c>
      <c r="E20" s="31" t="s">
        <v>15</v>
      </c>
      <c r="F20" s="27"/>
      <c r="G20" s="27"/>
      <c r="O20" s="47"/>
    </row>
    <row r="21" spans="2:15" x14ac:dyDescent="0.2">
      <c r="B21" s="49" t="s">
        <v>4</v>
      </c>
      <c r="C21" s="54">
        <f>E15-E14</f>
        <v>175.96818585335927</v>
      </c>
      <c r="E21" s="27"/>
      <c r="F21" s="27"/>
      <c r="G21" s="27"/>
      <c r="O21" s="47"/>
    </row>
    <row r="22" spans="2:15" x14ac:dyDescent="0.2">
      <c r="B22" s="49" t="s">
        <v>5</v>
      </c>
      <c r="C22" s="54">
        <f>E16-E14</f>
        <v>386.73470589574299</v>
      </c>
      <c r="D22" s="54">
        <f>E16-E15</f>
        <v>210.76652004238372</v>
      </c>
      <c r="E22" s="27"/>
      <c r="F22" s="27"/>
      <c r="G22" s="27"/>
      <c r="O22" s="47"/>
    </row>
    <row r="23" spans="2:15" x14ac:dyDescent="0.2">
      <c r="B23" s="49" t="s">
        <v>13</v>
      </c>
      <c r="C23" s="54">
        <f>E17-E14</f>
        <v>498.35722826480196</v>
      </c>
      <c r="D23" s="54">
        <f>E17-E15</f>
        <v>322.38904241144269</v>
      </c>
      <c r="E23" s="54">
        <f>E17-E16</f>
        <v>111.62252236905897</v>
      </c>
      <c r="G23" s="27"/>
      <c r="H23" s="27"/>
      <c r="O23" s="47"/>
    </row>
    <row r="24" spans="2:15" x14ac:dyDescent="0.2">
      <c r="B24" s="46"/>
      <c r="D24" s="27"/>
      <c r="E24" s="27"/>
      <c r="G24" s="27"/>
      <c r="H24" s="27"/>
      <c r="O24" s="47"/>
    </row>
    <row r="25" spans="2:15" x14ac:dyDescent="0.2">
      <c r="B25" s="46"/>
      <c r="E25" s="27"/>
      <c r="F25" s="37"/>
      <c r="G25" s="27"/>
      <c r="H25" s="27"/>
      <c r="O25" s="47"/>
    </row>
    <row r="26" spans="2:15" x14ac:dyDescent="0.2">
      <c r="B26" s="46" t="s">
        <v>44</v>
      </c>
      <c r="D26" s="27"/>
      <c r="E26" s="27"/>
      <c r="F26" s="27"/>
      <c r="G26" s="27"/>
      <c r="O26" s="47"/>
    </row>
    <row r="27" spans="2:15" x14ac:dyDescent="0.2">
      <c r="B27" s="46"/>
      <c r="C27" s="64" t="s">
        <v>45</v>
      </c>
      <c r="D27" s="64"/>
      <c r="E27" s="64"/>
      <c r="F27" s="27"/>
      <c r="G27" s="27"/>
      <c r="O27" s="47"/>
    </row>
    <row r="28" spans="2:15" x14ac:dyDescent="0.2">
      <c r="B28" s="46"/>
      <c r="C28" s="65" t="s">
        <v>46</v>
      </c>
      <c r="D28" s="65"/>
      <c r="E28" s="65"/>
      <c r="F28" s="27"/>
      <c r="G28" s="27"/>
      <c r="O28" s="47"/>
    </row>
    <row r="29" spans="2:15" ht="17" thickBot="1" x14ac:dyDescent="0.25">
      <c r="B29" s="50" t="s">
        <v>38</v>
      </c>
      <c r="C29" s="51"/>
      <c r="D29" s="52"/>
      <c r="E29" s="52"/>
      <c r="F29" s="51"/>
      <c r="G29" s="52"/>
      <c r="H29" s="51"/>
      <c r="I29" s="51"/>
      <c r="J29" s="51"/>
      <c r="K29" s="51"/>
      <c r="L29" s="51"/>
      <c r="M29" s="51"/>
      <c r="N29" s="51"/>
      <c r="O29" s="53"/>
    </row>
    <row r="30" spans="2:15" x14ac:dyDescent="0.2">
      <c r="E30" s="27"/>
    </row>
  </sheetData>
  <sheetProtection algorithmName="SHA-512" hashValue="wReT8NO895L55FPQ0xbsMMopq6YP2RopOJ2k0k1wO+OuShsv8+XcfycESAUgqlbThckB3vJIusUr7JbbWDvGRA==" saltValue="mX9w85vp1u6bqLtpJ+sGsg==" spinCount="100000" sheet="1" objects="1" scenarios="1" selectLockedCells="1"/>
  <mergeCells count="4">
    <mergeCell ref="E2:J4"/>
    <mergeCell ref="K4:O4"/>
    <mergeCell ref="C27:E27"/>
    <mergeCell ref="C28:E28"/>
  </mergeCells>
  <hyperlinks>
    <hyperlink ref="C27:E27" r:id="rId1" location="venue=globex" display="Future corn prices can be found here. " xr:uid="{FD883BA1-F453-4C4F-8646-ED46335956D6}"/>
    <hyperlink ref="C28:E28" r:id="rId2" location="venue=globex" display="Future fed cattle prices can be found here." xr:uid="{A887042A-FF84-DC4A-8F18-53B47AA63E8F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43CB-F4D0-A447-A42B-43931470D02A}">
  <dimension ref="B1:O31"/>
  <sheetViews>
    <sheetView tabSelected="1" zoomScale="107" zoomScaleNormal="100" workbookViewId="0">
      <selection activeCell="C15" sqref="C15"/>
    </sheetView>
  </sheetViews>
  <sheetFormatPr baseColWidth="10" defaultColWidth="11" defaultRowHeight="16" x14ac:dyDescent="0.2"/>
  <cols>
    <col min="1" max="1" width="2.5" style="25" customWidth="1"/>
    <col min="2" max="2" width="11" style="25"/>
    <col min="3" max="3" width="12.33203125" style="25" customWidth="1"/>
    <col min="4" max="4" width="16.33203125" style="25" customWidth="1"/>
    <col min="5" max="5" width="15.33203125" style="25" customWidth="1"/>
    <col min="6" max="6" width="14.33203125" style="25" customWidth="1"/>
    <col min="7" max="7" width="18.6640625" style="25" customWidth="1"/>
    <col min="8" max="8" width="8.1640625" style="25" customWidth="1"/>
    <col min="9" max="9" width="4.6640625" style="25" customWidth="1"/>
    <col min="10" max="10" width="13.1640625" style="25" customWidth="1"/>
    <col min="11" max="13" width="11" style="25"/>
    <col min="14" max="14" width="7.6640625" style="25" customWidth="1"/>
    <col min="15" max="16" width="11" style="25"/>
    <col min="17" max="17" width="15.83203125" style="25" customWidth="1"/>
    <col min="18" max="16384" width="11" style="25"/>
  </cols>
  <sheetData>
    <row r="1" spans="2:15" ht="15" customHeight="1" thickBot="1" x14ac:dyDescent="0.25"/>
    <row r="2" spans="2:15" ht="70.25" customHeight="1" x14ac:dyDescent="0.2">
      <c r="B2" s="38"/>
      <c r="C2" s="39"/>
      <c r="D2" s="39"/>
      <c r="E2" s="59" t="s">
        <v>42</v>
      </c>
      <c r="F2" s="59"/>
      <c r="G2" s="59"/>
      <c r="H2" s="59"/>
      <c r="I2" s="59"/>
      <c r="J2" s="59"/>
      <c r="K2" s="39"/>
      <c r="L2" s="39"/>
      <c r="M2" s="39"/>
      <c r="N2" s="39"/>
      <c r="O2" s="40"/>
    </row>
    <row r="3" spans="2:15" ht="34.25" customHeight="1" x14ac:dyDescent="0.3">
      <c r="B3" s="41"/>
      <c r="C3" s="26"/>
      <c r="D3" s="26"/>
      <c r="E3" s="60"/>
      <c r="F3" s="60"/>
      <c r="G3" s="60"/>
      <c r="H3" s="60"/>
      <c r="I3" s="60"/>
      <c r="J3" s="60"/>
      <c r="K3" s="26"/>
      <c r="L3" s="26"/>
      <c r="M3" s="26"/>
      <c r="N3" s="26"/>
      <c r="O3" s="42"/>
    </row>
    <row r="4" spans="2:15" ht="52" customHeight="1" thickBot="1" x14ac:dyDescent="0.25">
      <c r="B4" s="41"/>
      <c r="C4" s="24"/>
      <c r="D4" s="24"/>
      <c r="E4" s="60"/>
      <c r="F4" s="60"/>
      <c r="G4" s="60"/>
      <c r="H4" s="60"/>
      <c r="I4" s="60"/>
      <c r="J4" s="60"/>
      <c r="K4" s="66" t="s">
        <v>43</v>
      </c>
      <c r="L4" s="66"/>
      <c r="M4" s="66"/>
      <c r="N4" s="66"/>
      <c r="O4" s="67"/>
    </row>
    <row r="5" spans="2:15" ht="15" x14ac:dyDescent="0.2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2:15" ht="15" x14ac:dyDescent="0.2">
      <c r="B6" s="46"/>
      <c r="O6" s="47"/>
    </row>
    <row r="7" spans="2:15" ht="15" x14ac:dyDescent="0.2">
      <c r="B7" s="46"/>
      <c r="O7" s="47"/>
    </row>
    <row r="8" spans="2:15" ht="15" x14ac:dyDescent="0.2">
      <c r="B8" s="46"/>
      <c r="O8" s="47"/>
    </row>
    <row r="9" spans="2:15" ht="15.75" x14ac:dyDescent="0.25">
      <c r="B9" s="46"/>
      <c r="E9" s="28" t="s">
        <v>30</v>
      </c>
      <c r="G9" s="25" t="s">
        <v>39</v>
      </c>
      <c r="H9" s="29">
        <v>4.6100000000000003</v>
      </c>
      <c r="J9" s="25" t="s">
        <v>40</v>
      </c>
      <c r="K9" s="29">
        <v>184.63</v>
      </c>
      <c r="O9" s="47"/>
    </row>
    <row r="10" spans="2:15" ht="15" x14ac:dyDescent="0.2">
      <c r="B10" s="46"/>
      <c r="O10" s="47"/>
    </row>
    <row r="11" spans="2:15" ht="15" x14ac:dyDescent="0.2">
      <c r="B11" s="46"/>
      <c r="O11" s="47"/>
    </row>
    <row r="12" spans="2:15" ht="15" x14ac:dyDescent="0.2">
      <c r="B12" s="46"/>
      <c r="O12" s="47"/>
    </row>
    <row r="13" spans="2:15" ht="45" x14ac:dyDescent="0.2">
      <c r="B13" s="46"/>
      <c r="C13" s="30" t="s">
        <v>37</v>
      </c>
      <c r="D13" s="31" t="s">
        <v>35</v>
      </c>
      <c r="E13" s="31" t="s">
        <v>36</v>
      </c>
      <c r="O13" s="47"/>
    </row>
    <row r="14" spans="2:15" ht="15.75" x14ac:dyDescent="0.25">
      <c r="B14" s="48" t="s">
        <v>3</v>
      </c>
      <c r="C14" s="32">
        <v>600</v>
      </c>
      <c r="D14" s="33">
        <f>Wyoming_Formulas!F8</f>
        <v>297.02199163259968</v>
      </c>
      <c r="E14" s="34">
        <f>D14*C14/100</f>
        <v>1782.1319497955981</v>
      </c>
      <c r="O14" s="47"/>
    </row>
    <row r="15" spans="2:15" ht="15.75" x14ac:dyDescent="0.25">
      <c r="B15" s="49" t="s">
        <v>4</v>
      </c>
      <c r="C15" s="32">
        <v>700</v>
      </c>
      <c r="D15" s="33">
        <f>Wyoming_Formulas!I8</f>
        <v>286.76922365070521</v>
      </c>
      <c r="E15" s="34">
        <f>D15*C15/100</f>
        <v>2007.3845655549364</v>
      </c>
      <c r="O15" s="47"/>
    </row>
    <row r="16" spans="2:15" ht="15.75" x14ac:dyDescent="0.25">
      <c r="B16" s="49" t="s">
        <v>5</v>
      </c>
      <c r="C16" s="32">
        <v>800</v>
      </c>
      <c r="D16" s="33">
        <f>Wyoming_Formulas!L8</f>
        <v>283.00142958077572</v>
      </c>
      <c r="E16" s="34">
        <f>D16*C16/100</f>
        <v>2264.0114366462058</v>
      </c>
      <c r="O16" s="47"/>
    </row>
    <row r="17" spans="2:15" ht="15.75" x14ac:dyDescent="0.25">
      <c r="B17" s="49" t="s">
        <v>13</v>
      </c>
      <c r="C17" s="32">
        <v>900</v>
      </c>
      <c r="D17" s="33">
        <f>Wyoming_Formulas!O8</f>
        <v>266.0240118219736</v>
      </c>
      <c r="E17" s="34">
        <f>D17*C17/100</f>
        <v>2394.2161063977624</v>
      </c>
      <c r="O17" s="47"/>
    </row>
    <row r="18" spans="2:15" ht="15.75" x14ac:dyDescent="0.25">
      <c r="B18" s="49"/>
      <c r="D18" s="35"/>
      <c r="E18" s="36"/>
      <c r="O18" s="47"/>
    </row>
    <row r="19" spans="2:15" ht="15.75" x14ac:dyDescent="0.25">
      <c r="B19" s="49"/>
      <c r="D19" s="35"/>
      <c r="E19" s="36"/>
      <c r="O19" s="47"/>
    </row>
    <row r="20" spans="2:15" ht="45" x14ac:dyDescent="0.2">
      <c r="B20" s="48"/>
      <c r="C20" s="31" t="s">
        <v>11</v>
      </c>
      <c r="D20" s="31" t="s">
        <v>12</v>
      </c>
      <c r="E20" s="31" t="s">
        <v>15</v>
      </c>
      <c r="G20" s="27"/>
      <c r="H20" s="27"/>
      <c r="O20" s="47"/>
    </row>
    <row r="21" spans="2:15" x14ac:dyDescent="0.2">
      <c r="B21" s="49" t="s">
        <v>4</v>
      </c>
      <c r="C21" s="54">
        <f>E15-E14</f>
        <v>225.25261575933837</v>
      </c>
      <c r="D21" s="27"/>
      <c r="E21" s="27"/>
      <c r="G21" s="27"/>
      <c r="H21" s="27"/>
      <c r="O21" s="47"/>
    </row>
    <row r="22" spans="2:15" x14ac:dyDescent="0.2">
      <c r="B22" s="49" t="s">
        <v>5</v>
      </c>
      <c r="C22" s="54">
        <f>E16-E14</f>
        <v>481.87948685060769</v>
      </c>
      <c r="D22" s="54">
        <f>E16-E15</f>
        <v>256.62687109126932</v>
      </c>
      <c r="E22" s="27"/>
      <c r="G22" s="27"/>
      <c r="H22" s="27"/>
      <c r="O22" s="47"/>
    </row>
    <row r="23" spans="2:15" x14ac:dyDescent="0.2">
      <c r="B23" s="49" t="s">
        <v>13</v>
      </c>
      <c r="C23" s="54">
        <f>E17-E14</f>
        <v>612.08415660216428</v>
      </c>
      <c r="D23" s="54">
        <f>E17-E15</f>
        <v>386.83154084282592</v>
      </c>
      <c r="E23" s="54">
        <f>E17-E16</f>
        <v>130.20466975155659</v>
      </c>
      <c r="G23" s="27"/>
      <c r="H23" s="27"/>
      <c r="O23" s="47"/>
    </row>
    <row r="24" spans="2:15" x14ac:dyDescent="0.2">
      <c r="B24" s="46"/>
      <c r="G24" s="27"/>
      <c r="I24" s="27"/>
      <c r="J24" s="27"/>
      <c r="O24" s="47"/>
    </row>
    <row r="25" spans="2:15" x14ac:dyDescent="0.2">
      <c r="B25" s="46"/>
      <c r="G25" s="27"/>
      <c r="I25" s="27"/>
      <c r="J25" s="27"/>
      <c r="O25" s="47"/>
    </row>
    <row r="26" spans="2:15" x14ac:dyDescent="0.2">
      <c r="B26" s="46" t="s">
        <v>34</v>
      </c>
      <c r="F26" s="27"/>
      <c r="G26" s="37"/>
      <c r="H26" s="27"/>
      <c r="I26" s="27"/>
      <c r="O26" s="47"/>
    </row>
    <row r="27" spans="2:15" x14ac:dyDescent="0.2">
      <c r="B27" s="46"/>
      <c r="C27" s="64" t="s">
        <v>45</v>
      </c>
      <c r="D27" s="64"/>
      <c r="E27" s="64"/>
      <c r="F27" s="27"/>
      <c r="G27" s="37"/>
      <c r="H27" s="27"/>
      <c r="I27" s="27"/>
      <c r="O27" s="47"/>
    </row>
    <row r="28" spans="2:15" x14ac:dyDescent="0.2">
      <c r="B28" s="46"/>
      <c r="C28" s="65" t="s">
        <v>46</v>
      </c>
      <c r="D28" s="65"/>
      <c r="E28" s="65"/>
      <c r="F28" s="27"/>
      <c r="G28" s="37"/>
      <c r="H28" s="27"/>
      <c r="I28" s="27"/>
      <c r="O28" s="47"/>
    </row>
    <row r="29" spans="2:15" ht="17" thickBot="1" x14ac:dyDescent="0.25">
      <c r="B29" s="50" t="s">
        <v>38</v>
      </c>
      <c r="C29" s="51"/>
      <c r="D29" s="51"/>
      <c r="E29" s="51"/>
      <c r="F29" s="52"/>
      <c r="G29" s="52"/>
      <c r="H29" s="52"/>
      <c r="I29" s="52"/>
      <c r="J29" s="51"/>
      <c r="K29" s="51"/>
      <c r="L29" s="51"/>
      <c r="M29" s="51"/>
      <c r="N29" s="51"/>
      <c r="O29" s="53"/>
    </row>
    <row r="30" spans="2:15" x14ac:dyDescent="0.2">
      <c r="F30" s="27"/>
      <c r="G30" s="27"/>
      <c r="H30" s="27"/>
    </row>
    <row r="31" spans="2:15" x14ac:dyDescent="0.2">
      <c r="F31" s="27"/>
      <c r="H31" s="27"/>
    </row>
  </sheetData>
  <sheetProtection algorithmName="SHA-512" hashValue="WK650osbTY7GP7XrRyiN9qaZdALNqxa+H2BRLyqPYisPFF8V1KUIARwxFMxsBBByNDjsp3WVLRF8xfmhZbTqnQ==" saltValue="Yo+CaGJgoMtRCr/8HkvW9A==" spinCount="100000" sheet="1" objects="1" scenarios="1" selectLockedCells="1"/>
  <mergeCells count="4">
    <mergeCell ref="K4:O4"/>
    <mergeCell ref="E2:J4"/>
    <mergeCell ref="C27:E27"/>
    <mergeCell ref="C28:E28"/>
  </mergeCells>
  <hyperlinks>
    <hyperlink ref="C27:E27" r:id="rId1" location="venue=globex" display="Future corn prices can be found here. " xr:uid="{9D22FF3B-59E3-7545-82F0-086085ECB170}"/>
    <hyperlink ref="C28:E28" r:id="rId2" location="venue=globex" display="Future fed cattle prices can be found here." xr:uid="{6CE34B72-862D-3841-BECE-4FF6435B5AF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A947-92E1-6946-8F13-A52C788EBDA3}">
  <dimension ref="A2:T25"/>
  <sheetViews>
    <sheetView workbookViewId="0">
      <selection activeCell="G29" sqref="G29"/>
    </sheetView>
  </sheetViews>
  <sheetFormatPr baseColWidth="10" defaultColWidth="11" defaultRowHeight="16" x14ac:dyDescent="0.2"/>
  <cols>
    <col min="2" max="2" width="13.1640625" bestFit="1" customWidth="1"/>
    <col min="3" max="3" width="11.1640625" bestFit="1" customWidth="1"/>
    <col min="5" max="5" width="14.33203125" customWidth="1"/>
    <col min="13" max="13" width="13.1640625" bestFit="1" customWidth="1"/>
    <col min="16" max="16" width="15.83203125" customWidth="1"/>
  </cols>
  <sheetData>
    <row r="2" spans="1:20" x14ac:dyDescent="0.2">
      <c r="B2" s="12" t="s">
        <v>30</v>
      </c>
      <c r="E2" s="12" t="s">
        <v>24</v>
      </c>
      <c r="F2" s="1">
        <v>5.6619999999999999</v>
      </c>
      <c r="H2" s="12" t="s">
        <v>25</v>
      </c>
      <c r="I2" s="1">
        <v>170.32499999999999</v>
      </c>
    </row>
    <row r="6" spans="1:20" x14ac:dyDescent="0.2">
      <c r="A6" s="12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 t="s">
        <v>28</v>
      </c>
    </row>
    <row r="7" spans="1:20" x14ac:dyDescent="0.2">
      <c r="A7" s="68" t="s">
        <v>3</v>
      </c>
      <c r="B7" s="17" t="s">
        <v>33</v>
      </c>
      <c r="C7" s="18">
        <v>600</v>
      </c>
      <c r="L7" s="68" t="s">
        <v>3</v>
      </c>
      <c r="M7" s="17" t="s">
        <v>0</v>
      </c>
      <c r="N7" s="18">
        <v>600</v>
      </c>
    </row>
    <row r="8" spans="1:20" x14ac:dyDescent="0.2">
      <c r="A8" s="69"/>
      <c r="B8" s="14" t="s">
        <v>29</v>
      </c>
      <c r="C8" s="19">
        <f>Colorado_Formulas!F8</f>
        <v>273.99934949674719</v>
      </c>
      <c r="L8" s="69"/>
      <c r="M8" s="14" t="s">
        <v>29</v>
      </c>
      <c r="N8" s="19">
        <f>Wyoming_Formulas!F8</f>
        <v>297.02199163259968</v>
      </c>
    </row>
    <row r="9" spans="1:20" x14ac:dyDescent="0.2">
      <c r="A9" s="70"/>
      <c r="B9" s="13" t="s">
        <v>2</v>
      </c>
      <c r="C9" s="20">
        <f>C8*C7/100</f>
        <v>1643.9960969804829</v>
      </c>
      <c r="L9" s="70"/>
      <c r="M9" s="13" t="s">
        <v>2</v>
      </c>
      <c r="N9" s="20">
        <f>N8*N7/100</f>
        <v>1782.1319497955981</v>
      </c>
    </row>
    <row r="10" spans="1:20" x14ac:dyDescent="0.2">
      <c r="A10" s="15"/>
      <c r="B10" s="14"/>
      <c r="C10" s="16"/>
      <c r="L10" s="15"/>
      <c r="M10" s="14"/>
      <c r="N10" s="16"/>
    </row>
    <row r="11" spans="1:20" x14ac:dyDescent="0.2">
      <c r="A11" s="68" t="s">
        <v>4</v>
      </c>
      <c r="B11" s="17" t="s">
        <v>0</v>
      </c>
      <c r="C11" s="18">
        <v>700</v>
      </c>
      <c r="L11" s="68" t="s">
        <v>4</v>
      </c>
      <c r="M11" s="17" t="s">
        <v>0</v>
      </c>
      <c r="N11" s="18">
        <v>700</v>
      </c>
    </row>
    <row r="12" spans="1:20" ht="34" x14ac:dyDescent="0.2">
      <c r="A12" s="69"/>
      <c r="B12" s="14" t="s">
        <v>29</v>
      </c>
      <c r="C12" s="19">
        <f>Colorado_Formulas!I8</f>
        <v>259.99489754769172</v>
      </c>
      <c r="E12" s="3" t="s">
        <v>11</v>
      </c>
      <c r="F12" s="21"/>
      <c r="G12" s="21"/>
      <c r="H12" s="21"/>
      <c r="I12" s="21"/>
      <c r="L12" s="69"/>
      <c r="M12" s="14" t="s">
        <v>29</v>
      </c>
      <c r="N12" s="19">
        <f>Wyoming_Formulas!I8</f>
        <v>286.76922365070521</v>
      </c>
      <c r="P12" s="3" t="s">
        <v>11</v>
      </c>
      <c r="Q12" s="21"/>
      <c r="R12" s="21"/>
      <c r="S12" s="21"/>
      <c r="T12" s="21"/>
    </row>
    <row r="13" spans="1:20" x14ac:dyDescent="0.2">
      <c r="A13" s="70"/>
      <c r="B13" s="13" t="s">
        <v>2</v>
      </c>
      <c r="C13" s="20">
        <f>C12*C11/100</f>
        <v>1819.9642828338422</v>
      </c>
      <c r="E13" s="22">
        <f>C13-C9</f>
        <v>175.96818585335927</v>
      </c>
      <c r="F13" s="21"/>
      <c r="G13" s="21"/>
      <c r="H13" s="21"/>
      <c r="I13" s="21"/>
      <c r="L13" s="70"/>
      <c r="M13" s="13" t="s">
        <v>2</v>
      </c>
      <c r="N13" s="20">
        <f>N12*N11/100</f>
        <v>2007.3845655549364</v>
      </c>
      <c r="P13" s="22">
        <f>N13-N9</f>
        <v>225.25261575933837</v>
      </c>
      <c r="Q13" s="21"/>
      <c r="R13" s="21"/>
      <c r="S13" s="21"/>
      <c r="T13" s="21"/>
    </row>
    <row r="14" spans="1:20" x14ac:dyDescent="0.2">
      <c r="A14" s="15"/>
      <c r="B14" s="14"/>
      <c r="C14" s="16"/>
      <c r="E14" s="23"/>
      <c r="F14" s="21"/>
      <c r="G14" s="21"/>
      <c r="H14" s="21"/>
      <c r="I14" s="21"/>
      <c r="L14" s="15"/>
      <c r="M14" s="14"/>
      <c r="N14" s="16"/>
      <c r="P14" s="23"/>
      <c r="Q14" s="21"/>
      <c r="R14" s="21"/>
      <c r="S14" s="21"/>
      <c r="T14" s="21"/>
    </row>
    <row r="15" spans="1:20" x14ac:dyDescent="0.2">
      <c r="A15" s="68" t="s">
        <v>5</v>
      </c>
      <c r="B15" s="17" t="s">
        <v>0</v>
      </c>
      <c r="C15" s="18">
        <v>1000</v>
      </c>
      <c r="E15" s="21"/>
      <c r="F15" s="21"/>
      <c r="G15" s="21"/>
      <c r="H15" s="21"/>
      <c r="I15" s="21"/>
      <c r="L15" s="68" t="s">
        <v>5</v>
      </c>
      <c r="M15" s="17" t="s">
        <v>0</v>
      </c>
      <c r="N15" s="18">
        <v>800</v>
      </c>
      <c r="P15" s="21"/>
      <c r="Q15" s="21"/>
      <c r="R15" s="21"/>
      <c r="S15" s="21"/>
      <c r="T15" s="21"/>
    </row>
    <row r="16" spans="1:20" ht="51" x14ac:dyDescent="0.2">
      <c r="A16" s="69"/>
      <c r="B16" s="14" t="s">
        <v>29</v>
      </c>
      <c r="C16" s="19">
        <f>Colorado_Formulas!L8</f>
        <v>253.84135035952821</v>
      </c>
      <c r="E16" s="21"/>
      <c r="F16" s="21"/>
      <c r="G16" s="3" t="s">
        <v>12</v>
      </c>
      <c r="H16" s="21"/>
      <c r="I16" s="21"/>
      <c r="L16" s="69"/>
      <c r="M16" s="14" t="s">
        <v>29</v>
      </c>
      <c r="N16" s="19">
        <f>Wyoming_Formulas!L8</f>
        <v>283.00142958077572</v>
      </c>
      <c r="P16" s="21"/>
      <c r="Q16" s="21"/>
      <c r="R16" s="3" t="s">
        <v>12</v>
      </c>
      <c r="S16" s="21"/>
      <c r="T16" s="21"/>
    </row>
    <row r="17" spans="1:20" x14ac:dyDescent="0.2">
      <c r="A17" s="70"/>
      <c r="B17" s="13" t="s">
        <v>2</v>
      </c>
      <c r="C17" s="20">
        <f>C16*C15/100</f>
        <v>2538.4135035952822</v>
      </c>
      <c r="E17" s="22">
        <f>C17-C9</f>
        <v>894.41740661479935</v>
      </c>
      <c r="F17" s="21"/>
      <c r="G17" s="22">
        <f>C17-C13</f>
        <v>718.44922076144007</v>
      </c>
      <c r="H17" s="21"/>
      <c r="I17" s="21"/>
      <c r="L17" s="70"/>
      <c r="M17" s="13" t="s">
        <v>2</v>
      </c>
      <c r="N17" s="20">
        <f>N16*N15/100</f>
        <v>2264.0114366462058</v>
      </c>
      <c r="P17" s="22">
        <f>N17-N9</f>
        <v>481.87948685060769</v>
      </c>
      <c r="Q17" s="21"/>
      <c r="R17" s="22">
        <f>N17-N13</f>
        <v>256.62687109126932</v>
      </c>
      <c r="S17" s="21"/>
      <c r="T17" s="21"/>
    </row>
    <row r="18" spans="1:20" x14ac:dyDescent="0.2">
      <c r="A18" s="15"/>
      <c r="B18" s="14"/>
      <c r="C18" s="16"/>
      <c r="E18" s="23"/>
      <c r="F18" s="21"/>
      <c r="G18" s="23"/>
      <c r="H18" s="21"/>
      <c r="I18" s="21"/>
      <c r="L18" s="15"/>
      <c r="M18" s="14"/>
      <c r="N18" s="16"/>
      <c r="P18" s="23"/>
      <c r="Q18" s="21"/>
      <c r="R18" s="23"/>
      <c r="S18" s="21"/>
      <c r="T18" s="21"/>
    </row>
    <row r="19" spans="1:20" x14ac:dyDescent="0.2">
      <c r="A19" s="68" t="s">
        <v>13</v>
      </c>
      <c r="B19" s="17" t="s">
        <v>0</v>
      </c>
      <c r="C19" s="18">
        <v>900</v>
      </c>
      <c r="E19" s="21"/>
      <c r="F19" s="21"/>
      <c r="G19" s="21"/>
      <c r="H19" s="21"/>
      <c r="I19" s="21"/>
      <c r="L19" s="68" t="s">
        <v>13</v>
      </c>
      <c r="M19" s="17" t="s">
        <v>0</v>
      </c>
      <c r="N19" s="18">
        <v>900</v>
      </c>
      <c r="P19" s="21"/>
      <c r="Q19" s="21"/>
      <c r="R19" s="21"/>
      <c r="S19" s="21"/>
      <c r="T19" s="21"/>
    </row>
    <row r="20" spans="1:20" ht="51" x14ac:dyDescent="0.2">
      <c r="A20" s="69"/>
      <c r="B20" s="14" t="s">
        <v>29</v>
      </c>
      <c r="C20" s="19">
        <f>Colorado_Formulas!O8</f>
        <v>238.03925836058721</v>
      </c>
      <c r="E20" s="21"/>
      <c r="F20" s="21"/>
      <c r="G20" s="21"/>
      <c r="H20" s="21"/>
      <c r="I20" s="3" t="s">
        <v>15</v>
      </c>
      <c r="L20" s="69"/>
      <c r="M20" s="14" t="s">
        <v>29</v>
      </c>
      <c r="N20" s="19">
        <f>Wyoming_Formulas!O8</f>
        <v>266.0240118219736</v>
      </c>
      <c r="P20" s="21"/>
      <c r="Q20" s="21"/>
      <c r="R20" s="21"/>
      <c r="S20" s="21"/>
      <c r="T20" s="3" t="s">
        <v>15</v>
      </c>
    </row>
    <row r="21" spans="1:20" x14ac:dyDescent="0.2">
      <c r="A21" s="70"/>
      <c r="B21" s="13" t="s">
        <v>2</v>
      </c>
      <c r="C21" s="20">
        <f>C20*C19/100</f>
        <v>2142.3533252452849</v>
      </c>
      <c r="E21" s="22">
        <f>C21-C9</f>
        <v>498.35722826480196</v>
      </c>
      <c r="F21" s="21"/>
      <c r="G21" s="22">
        <f>C21-C13</f>
        <v>322.38904241144269</v>
      </c>
      <c r="H21" s="21"/>
      <c r="I21" s="22">
        <f>C21-C17</f>
        <v>-396.06017834999739</v>
      </c>
      <c r="L21" s="70"/>
      <c r="M21" s="13" t="s">
        <v>2</v>
      </c>
      <c r="N21" s="20">
        <f>N20*N19/100</f>
        <v>2394.2161063977624</v>
      </c>
      <c r="P21" s="22">
        <f>N21-N9</f>
        <v>612.08415660216428</v>
      </c>
      <c r="Q21" s="21"/>
      <c r="R21" s="22">
        <f>N21-N13</f>
        <v>386.83154084282592</v>
      </c>
      <c r="S21" s="21"/>
      <c r="T21" s="22">
        <f>N21-N17</f>
        <v>130.20466975155659</v>
      </c>
    </row>
    <row r="24" spans="1:20" x14ac:dyDescent="0.2">
      <c r="A24" t="s">
        <v>31</v>
      </c>
    </row>
    <row r="25" spans="1:20" x14ac:dyDescent="0.2">
      <c r="A25" t="s">
        <v>32</v>
      </c>
    </row>
  </sheetData>
  <sheetProtection algorithmName="SHA-512" hashValue="0BXkQ+s4oZbrKGV22XHyA5xsRUViaqyDf5ZMeXdjvWm+/jy7Dy/ZzQ8pnX0fqlqttXlMFesjm0afhN+8OeGtIQ==" saltValue="3aGrM1ZMfdHellyQ9jyJsA==" spinCount="100000" sheet="1" objects="1" scenarios="1"/>
  <mergeCells count="8">
    <mergeCell ref="A7:A9"/>
    <mergeCell ref="A11:A13"/>
    <mergeCell ref="A15:A17"/>
    <mergeCell ref="A19:A21"/>
    <mergeCell ref="L7:L9"/>
    <mergeCell ref="L11:L13"/>
    <mergeCell ref="L15:L17"/>
    <mergeCell ref="L19:L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1414-047D-8348-BFC1-17948C223976}">
  <dimension ref="A1:P16"/>
  <sheetViews>
    <sheetView workbookViewId="0">
      <selection activeCell="G29" sqref="G29"/>
    </sheetView>
  </sheetViews>
  <sheetFormatPr baseColWidth="10" defaultColWidth="11" defaultRowHeight="16" x14ac:dyDescent="0.2"/>
  <cols>
    <col min="4" max="4" width="16.83203125" bestFit="1" customWidth="1"/>
  </cols>
  <sheetData>
    <row r="1" spans="1:16" x14ac:dyDescent="0.2">
      <c r="A1" s="12" t="s">
        <v>23</v>
      </c>
      <c r="D1" s="12" t="s">
        <v>24</v>
      </c>
      <c r="E1" s="1">
        <f>User_Interface_Colorado!H9</f>
        <v>4.6100000000000003</v>
      </c>
      <c r="G1" s="12" t="s">
        <v>25</v>
      </c>
      <c r="H1" s="1">
        <f>User_Interface_Colorado!K9</f>
        <v>184.63</v>
      </c>
    </row>
    <row r="4" spans="1:16" x14ac:dyDescent="0.2">
      <c r="D4" t="s">
        <v>7</v>
      </c>
      <c r="G4" t="s">
        <v>8</v>
      </c>
      <c r="J4" t="s">
        <v>9</v>
      </c>
      <c r="M4" t="s">
        <v>14</v>
      </c>
    </row>
    <row r="5" spans="1:16" x14ac:dyDescent="0.2">
      <c r="E5" s="1"/>
      <c r="H5" s="1"/>
      <c r="K5" s="1"/>
      <c r="N5" s="1"/>
    </row>
    <row r="6" spans="1:16" x14ac:dyDescent="0.2">
      <c r="B6" s="71" t="s">
        <v>6</v>
      </c>
      <c r="C6" s="72"/>
      <c r="D6" s="73"/>
      <c r="E6" s="71" t="s">
        <v>3</v>
      </c>
      <c r="F6" s="72"/>
      <c r="G6" s="73"/>
      <c r="H6" s="71" t="s">
        <v>4</v>
      </c>
      <c r="I6" s="72"/>
      <c r="J6" s="73"/>
      <c r="K6" s="71" t="s">
        <v>5</v>
      </c>
      <c r="L6" s="72"/>
      <c r="M6" s="73"/>
      <c r="N6" s="71" t="s">
        <v>13</v>
      </c>
      <c r="O6" s="72"/>
      <c r="P6" s="73"/>
    </row>
    <row r="7" spans="1:16" x14ac:dyDescent="0.2">
      <c r="B7" s="8" t="s">
        <v>0</v>
      </c>
      <c r="C7" s="9" t="s">
        <v>1</v>
      </c>
      <c r="D7" s="10" t="s">
        <v>2</v>
      </c>
      <c r="E7" s="8" t="s">
        <v>0</v>
      </c>
      <c r="F7" s="9" t="s">
        <v>1</v>
      </c>
      <c r="G7" s="10" t="s">
        <v>2</v>
      </c>
      <c r="H7" s="8" t="s">
        <v>0</v>
      </c>
      <c r="I7" s="9" t="s">
        <v>1</v>
      </c>
      <c r="J7" s="10" t="s">
        <v>2</v>
      </c>
      <c r="K7" s="8" t="s">
        <v>0</v>
      </c>
      <c r="L7" s="9" t="s">
        <v>1</v>
      </c>
      <c r="M7" s="10" t="s">
        <v>2</v>
      </c>
      <c r="N7" s="8" t="s">
        <v>0</v>
      </c>
      <c r="O7" s="9" t="s">
        <v>1</v>
      </c>
      <c r="P7" s="10" t="s">
        <v>2</v>
      </c>
    </row>
    <row r="8" spans="1:16" x14ac:dyDescent="0.2">
      <c r="B8" s="4">
        <f>User_Interface_Colorado!C14</f>
        <v>600</v>
      </c>
      <c r="C8" s="5">
        <f>Colorado_Data!C4+Colorado_Formulas!B8*Colorado_Data!C5+Colorado_Formulas!B8^2*Colorado_Data!C6+Colorado_Formulas!B8^3*Colorado_Data!C7+Colorado_Formulas!$E1*Colorado_Data!C8+Colorado_Formulas!$E1*Colorado_Formulas!B8*Colorado_Data!C9+Colorado_Formulas!$H1*Colorado_Data!C10</f>
        <v>269.87602129270306</v>
      </c>
      <c r="D8" s="6">
        <f>B8*C8/100</f>
        <v>1619.2561277562186</v>
      </c>
      <c r="E8" s="7">
        <f>User_Interface_Colorado!C14</f>
        <v>600</v>
      </c>
      <c r="F8" s="5">
        <f>Colorado_Data!F4+Colorado_Formulas!E8*Colorado_Data!F5+Colorado_Formulas!E8^2*Colorado_Data!F6+Colorado_Formulas!E8^3*Colorado_Data!F7+Colorado_Formulas!$E1*Colorado_Data!F8+Colorado_Formulas!$E1*Colorado_Formulas!E8*Colorado_Data!F9+Colorado_Formulas!$H1*Colorado_Data!F10</f>
        <v>273.99934949674719</v>
      </c>
      <c r="G8" s="6">
        <f>E8*F8/100</f>
        <v>1643.9960969804829</v>
      </c>
      <c r="H8" s="7">
        <f>User_Interface_Colorado!C15</f>
        <v>700</v>
      </c>
      <c r="I8" s="5">
        <f>Colorado_Data!I4+Colorado_Formulas!H8*Colorado_Data!I5+Colorado_Formulas!H8^2*Colorado_Data!I6+Colorado_Formulas!H8^3*Colorado_Data!I7+Colorado_Formulas!$E1*Colorado_Data!I8+Colorado_Formulas!$E1*Colorado_Formulas!H8*Colorado_Data!I9+Colorado_Formulas!$H1*Colorado_Data!I10</f>
        <v>259.99489754769172</v>
      </c>
      <c r="J8" s="6">
        <f>H8*I8/100</f>
        <v>1819.9642828338422</v>
      </c>
      <c r="K8" s="7">
        <f>User_Interface_Colorado!C16</f>
        <v>800</v>
      </c>
      <c r="L8" s="5">
        <f>Colorado_Data!L4+Colorado_Formulas!K8*Colorado_Data!L5+Colorado_Formulas!K8^2*Colorado_Data!L6+Colorado_Formulas!K8^3*Colorado_Data!L7+Colorado_Formulas!$E1*Colorado_Data!L8+Colorado_Formulas!$E1*Colorado_Formulas!K8*Colorado_Data!L9+Colorado_Formulas!$H1*Colorado_Data!L10</f>
        <v>253.84135035952821</v>
      </c>
      <c r="M8" s="6">
        <f>K8*L8/100</f>
        <v>2030.7308028762259</v>
      </c>
      <c r="N8" s="7">
        <f>User_Interface_Colorado!C17</f>
        <v>900</v>
      </c>
      <c r="O8" s="5">
        <f>Colorado_Data!O4+Colorado_Formulas!N8*Colorado_Data!O5+Colorado_Formulas!N8^2*Colorado_Data!O6+Colorado_Formulas!N8^3*Colorado_Data!O7+Colorado_Formulas!$E1*Colorado_Data!O8+Colorado_Formulas!$E1*Colorado_Formulas!N8*Colorado_Data!O9+Colorado_Formulas!$H1*Colorado_Data!O10</f>
        <v>238.03925836058721</v>
      </c>
      <c r="P8" s="6">
        <f>N8*O8/100</f>
        <v>2142.3533252452849</v>
      </c>
    </row>
    <row r="10" spans="1:16" ht="51" x14ac:dyDescent="0.2">
      <c r="F10" s="3" t="s">
        <v>10</v>
      </c>
      <c r="G10" s="2">
        <f>G8-$D8</f>
        <v>24.739969224264314</v>
      </c>
      <c r="J10" s="2">
        <f>J8-$D8</f>
        <v>200.70815507762359</v>
      </c>
      <c r="M10" s="2">
        <f>M8-$D8</f>
        <v>411.4746751200073</v>
      </c>
      <c r="P10" s="2">
        <f>P8-$D8</f>
        <v>523.09719748906628</v>
      </c>
    </row>
    <row r="12" spans="1:16" ht="51" x14ac:dyDescent="0.2">
      <c r="I12" s="3" t="s">
        <v>11</v>
      </c>
      <c r="J12" s="2">
        <f>J8-$G8</f>
        <v>175.96818585335927</v>
      </c>
      <c r="M12" s="2">
        <f>M8-$G8</f>
        <v>386.73470589574299</v>
      </c>
      <c r="P12" s="2">
        <f>P8-$G8</f>
        <v>498.35722826480196</v>
      </c>
    </row>
    <row r="14" spans="1:16" ht="51" x14ac:dyDescent="0.2">
      <c r="L14" s="3" t="s">
        <v>12</v>
      </c>
      <c r="M14" s="2">
        <f>M8-$J8</f>
        <v>210.76652004238372</v>
      </c>
      <c r="P14" s="2">
        <f>P8-$J8</f>
        <v>322.38904241144269</v>
      </c>
    </row>
    <row r="16" spans="1:16" ht="51" x14ac:dyDescent="0.2">
      <c r="O16" s="3" t="s">
        <v>15</v>
      </c>
      <c r="P16" s="2">
        <f>P8-M8</f>
        <v>111.62252236905897</v>
      </c>
    </row>
  </sheetData>
  <sheetProtection algorithmName="SHA-512" hashValue="+N7W6qsztqIufINHn1TaXUNPlV1jICYgT1LWhLRMIUj+IWB6mAM1CDXDEfQzD3tDZ/EY8ZUl5jI5Wu58T3FDcA==" saltValue="Z578liQNaWpvA55pGQKuZQ==" spinCount="100000" sheet="1" objects="1" scenarios="1"/>
  <mergeCells count="5">
    <mergeCell ref="B6:D6"/>
    <mergeCell ref="E6:G6"/>
    <mergeCell ref="H6:J6"/>
    <mergeCell ref="K6:M6"/>
    <mergeCell ref="N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D4A0-FE64-114A-9FC8-499119B3D2FC}">
  <dimension ref="A1:P16"/>
  <sheetViews>
    <sheetView workbookViewId="0">
      <selection activeCell="G29" sqref="G29"/>
    </sheetView>
  </sheetViews>
  <sheetFormatPr baseColWidth="10" defaultColWidth="11" defaultRowHeight="16" x14ac:dyDescent="0.2"/>
  <cols>
    <col min="4" max="4" width="16.83203125" bestFit="1" customWidth="1"/>
  </cols>
  <sheetData>
    <row r="1" spans="1:16" x14ac:dyDescent="0.2">
      <c r="A1" s="12" t="s">
        <v>23</v>
      </c>
      <c r="D1" s="12" t="s">
        <v>24</v>
      </c>
      <c r="E1" s="1">
        <f>User_Interface_Wyoming!H9</f>
        <v>4.6100000000000003</v>
      </c>
      <c r="G1" s="12" t="s">
        <v>25</v>
      </c>
      <c r="H1" s="1">
        <f>User_Interface_Wyoming!K9</f>
        <v>184.63</v>
      </c>
    </row>
    <row r="4" spans="1:16" x14ac:dyDescent="0.2">
      <c r="D4" t="s">
        <v>7</v>
      </c>
      <c r="G4" t="s">
        <v>8</v>
      </c>
      <c r="J4" t="s">
        <v>9</v>
      </c>
      <c r="M4" t="s">
        <v>14</v>
      </c>
    </row>
    <row r="5" spans="1:16" x14ac:dyDescent="0.2">
      <c r="E5" s="1"/>
      <c r="H5" s="1"/>
      <c r="K5" s="1"/>
      <c r="N5" s="1"/>
    </row>
    <row r="6" spans="1:16" x14ac:dyDescent="0.2">
      <c r="B6" s="71" t="s">
        <v>6</v>
      </c>
      <c r="C6" s="72"/>
      <c r="D6" s="73"/>
      <c r="E6" s="71" t="s">
        <v>3</v>
      </c>
      <c r="F6" s="72"/>
      <c r="G6" s="73"/>
      <c r="H6" s="71" t="s">
        <v>4</v>
      </c>
      <c r="I6" s="72"/>
      <c r="J6" s="73"/>
      <c r="K6" s="71" t="s">
        <v>5</v>
      </c>
      <c r="L6" s="72"/>
      <c r="M6" s="73"/>
      <c r="N6" s="71" t="s">
        <v>13</v>
      </c>
      <c r="O6" s="72"/>
      <c r="P6" s="73"/>
    </row>
    <row r="7" spans="1:16" x14ac:dyDescent="0.2">
      <c r="B7" s="8" t="s">
        <v>0</v>
      </c>
      <c r="C7" s="9" t="s">
        <v>1</v>
      </c>
      <c r="D7" s="10" t="s">
        <v>2</v>
      </c>
      <c r="E7" s="8" t="s">
        <v>0</v>
      </c>
      <c r="F7" s="9" t="s">
        <v>1</v>
      </c>
      <c r="G7" s="10" t="s">
        <v>2</v>
      </c>
      <c r="H7" s="8" t="s">
        <v>0</v>
      </c>
      <c r="I7" s="9" t="s">
        <v>1</v>
      </c>
      <c r="J7" s="10" t="s">
        <v>2</v>
      </c>
      <c r="K7" s="8" t="s">
        <v>0</v>
      </c>
      <c r="L7" s="9" t="s">
        <v>1</v>
      </c>
      <c r="M7" s="10" t="s">
        <v>2</v>
      </c>
      <c r="N7" s="8" t="s">
        <v>0</v>
      </c>
      <c r="O7" s="9" t="s">
        <v>1</v>
      </c>
      <c r="P7" s="10" t="s">
        <v>2</v>
      </c>
    </row>
    <row r="8" spans="1:16" x14ac:dyDescent="0.2">
      <c r="B8" s="4">
        <v>500</v>
      </c>
      <c r="C8" s="5">
        <f>Wyoming_Data!C4+Wyoming_Formulas!B8*Wyoming_Data!C5+Wyoming_Formulas!B8^2*Wyoming_Data!C6+Wyoming_Formulas!B8^3*Wyoming_Data!C7+Wyoming_Formulas!$E1*Wyoming_Data!C8+Wyoming_Formulas!$E1*Wyoming_Formulas!B8*Wyoming_Data!C9+Wyoming_Formulas!$H1*Wyoming_Data!C10</f>
        <v>303.11983543078401</v>
      </c>
      <c r="D8" s="6">
        <f>B8*C8/100</f>
        <v>1515.5991771539202</v>
      </c>
      <c r="E8" s="7">
        <f>User_Interface_Wyoming!C14</f>
        <v>600</v>
      </c>
      <c r="F8" s="5">
        <f>Wyoming_Data!F4+Wyoming_Formulas!E8*Wyoming_Data!F5+Wyoming_Formulas!E8^2*Wyoming_Data!F6+Wyoming_Formulas!E8^3*Wyoming_Data!F7+Wyoming_Formulas!$E1*Wyoming_Data!F8+Wyoming_Formulas!$E1*Wyoming_Formulas!E8*Wyoming_Data!F9+Wyoming_Formulas!$H1*Wyoming_Data!F10</f>
        <v>297.02199163259968</v>
      </c>
      <c r="G8" s="6">
        <f>E8*F8/100</f>
        <v>1782.1319497955981</v>
      </c>
      <c r="H8" s="7">
        <f>User_Interface_Wyoming!C15</f>
        <v>700</v>
      </c>
      <c r="I8" s="5">
        <f>Wyoming_Data!I4+Wyoming_Formulas!H8*Wyoming_Data!I5+Wyoming_Formulas!H8^2*Wyoming_Data!I6+Wyoming_Formulas!H8^3*Wyoming_Data!I7+Wyoming_Formulas!$E1*Wyoming_Data!I8+Wyoming_Formulas!$E1*Wyoming_Formulas!H8*Wyoming_Data!I9+Wyoming_Formulas!$H1*Wyoming_Data!I10</f>
        <v>286.76922365070521</v>
      </c>
      <c r="J8" s="6">
        <f>H8*I8/100</f>
        <v>2007.3845655549364</v>
      </c>
      <c r="K8" s="7">
        <f>User_Interface_Wyoming!C16</f>
        <v>800</v>
      </c>
      <c r="L8" s="5">
        <f>Wyoming_Data!L4+Wyoming_Formulas!K8*Wyoming_Data!L5+Wyoming_Formulas!K8^2*Wyoming_Data!L6+Wyoming_Formulas!K8^3*Wyoming_Data!L7+Wyoming_Formulas!$E1*Wyoming_Data!L8+Wyoming_Formulas!$E1*Wyoming_Formulas!K8*Wyoming_Data!L9+Wyoming_Formulas!$H1*Wyoming_Data!L10</f>
        <v>283.00142958077572</v>
      </c>
      <c r="M8" s="6">
        <f>K8*L8/100</f>
        <v>2264.0114366462058</v>
      </c>
      <c r="N8" s="7">
        <f>User_Interface_Wyoming!C17</f>
        <v>900</v>
      </c>
      <c r="O8" s="5">
        <f>Wyoming_Data!O4+Wyoming_Formulas!N8*Wyoming_Data!O5+Wyoming_Formulas!N8^2*Wyoming_Data!O6+Wyoming_Formulas!N8^3*Wyoming_Data!O7+Wyoming_Formulas!$E1*Wyoming_Data!O8+Wyoming_Formulas!$E1*Wyoming_Formulas!N8*Wyoming_Data!O9+Wyoming_Formulas!$H1*Wyoming_Data!O10</f>
        <v>266.0240118219736</v>
      </c>
      <c r="P8" s="6">
        <f>N8*O8/100</f>
        <v>2394.2161063977624</v>
      </c>
    </row>
    <row r="10" spans="1:16" ht="51" x14ac:dyDescent="0.2">
      <c r="F10" s="3" t="s">
        <v>10</v>
      </c>
      <c r="G10" s="2">
        <f>G8-$D8</f>
        <v>266.53277264167787</v>
      </c>
      <c r="J10" s="2">
        <f>J8-$D8</f>
        <v>491.78538840101623</v>
      </c>
      <c r="M10" s="2">
        <f>M8-$D8</f>
        <v>748.41225949228556</v>
      </c>
      <c r="P10" s="2">
        <f>P8-$D8</f>
        <v>878.61692924384215</v>
      </c>
    </row>
    <row r="12" spans="1:16" ht="51" x14ac:dyDescent="0.2">
      <c r="I12" s="3" t="s">
        <v>11</v>
      </c>
      <c r="J12" s="2">
        <f>J8-$G8</f>
        <v>225.25261575933837</v>
      </c>
      <c r="M12" s="2">
        <f>M8-$G8</f>
        <v>481.87948685060769</v>
      </c>
      <c r="P12" s="2">
        <f>P8-$G8</f>
        <v>612.08415660216428</v>
      </c>
    </row>
    <row r="14" spans="1:16" ht="51" x14ac:dyDescent="0.2">
      <c r="L14" s="3" t="s">
        <v>12</v>
      </c>
      <c r="M14" s="2">
        <f>M8-$J8</f>
        <v>256.62687109126932</v>
      </c>
      <c r="P14" s="2">
        <f>P8-$J8</f>
        <v>386.83154084282592</v>
      </c>
    </row>
    <row r="16" spans="1:16" ht="51" x14ac:dyDescent="0.2">
      <c r="O16" s="3" t="s">
        <v>15</v>
      </c>
      <c r="P16" s="2">
        <f>P8-M8</f>
        <v>130.20466975155659</v>
      </c>
    </row>
  </sheetData>
  <sheetProtection algorithmName="SHA-512" hashValue="6fj3TLtd/MabFy9gKqaInlIY1MwsHqzSRvYJFEn5j0HcXfex7Akv9a2YSgEsJS+dZqlYMCZMh9+K8Be3cV0zgQ==" saltValue="9Yf7zvMjgxBrwClnzAF3ew==" spinCount="100000" sheet="1" objects="1" scenarios="1"/>
  <mergeCells count="5">
    <mergeCell ref="B6:D6"/>
    <mergeCell ref="E6:G6"/>
    <mergeCell ref="H6:J6"/>
    <mergeCell ref="K6:M6"/>
    <mergeCell ref="N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23FE-286C-CA4B-8E4E-B3D3A3D8D83C}">
  <dimension ref="B3:O12"/>
  <sheetViews>
    <sheetView workbookViewId="0">
      <selection activeCell="G29" sqref="G29"/>
    </sheetView>
  </sheetViews>
  <sheetFormatPr baseColWidth="10" defaultColWidth="11" defaultRowHeight="16" x14ac:dyDescent="0.2"/>
  <cols>
    <col min="2" max="2" width="16.33203125" bestFit="1" customWidth="1"/>
  </cols>
  <sheetData>
    <row r="3" spans="2:15" x14ac:dyDescent="0.2">
      <c r="C3" t="s">
        <v>6</v>
      </c>
      <c r="F3" t="s">
        <v>3</v>
      </c>
      <c r="I3" t="s">
        <v>4</v>
      </c>
      <c r="L3" t="s">
        <v>5</v>
      </c>
      <c r="O3" t="s">
        <v>13</v>
      </c>
    </row>
    <row r="4" spans="2:15" x14ac:dyDescent="0.2">
      <c r="B4" t="s">
        <v>16</v>
      </c>
      <c r="C4">
        <v>363.16179803432192</v>
      </c>
      <c r="F4">
        <v>149.86113493027534</v>
      </c>
      <c r="I4">
        <v>156.405338919293</v>
      </c>
      <c r="L4">
        <v>170.5048480341722</v>
      </c>
      <c r="O4">
        <v>196.76296178712653</v>
      </c>
    </row>
    <row r="5" spans="2:15" x14ac:dyDescent="0.2">
      <c r="B5" t="s">
        <v>17</v>
      </c>
      <c r="C5">
        <v>-0.97363063116147863</v>
      </c>
      <c r="F5">
        <v>-0.7542683835963786</v>
      </c>
      <c r="I5">
        <v>-0.73189452011195866</v>
      </c>
      <c r="L5">
        <v>-0.82972381402091844</v>
      </c>
      <c r="O5">
        <v>-0.81939438791586183</v>
      </c>
    </row>
    <row r="6" spans="2:15" x14ac:dyDescent="0.2">
      <c r="B6" t="s">
        <v>18</v>
      </c>
      <c r="C6">
        <v>1.0101019048201038E-3</v>
      </c>
      <c r="F6">
        <v>8.2833615819828644E-4</v>
      </c>
      <c r="I6">
        <v>8.2775154847835231E-4</v>
      </c>
      <c r="L6">
        <v>9.5931583407962815E-4</v>
      </c>
      <c r="O6">
        <v>8.6896887549984647E-4</v>
      </c>
    </row>
    <row r="7" spans="2:15" x14ac:dyDescent="0.2">
      <c r="B7" t="s">
        <v>19</v>
      </c>
      <c r="C7">
        <v>-4.1096685845229661E-7</v>
      </c>
      <c r="F7">
        <v>-3.2914463012774851E-7</v>
      </c>
      <c r="I7">
        <v>-3.4497533226935173E-7</v>
      </c>
      <c r="L7">
        <v>-4.0513543191519282E-7</v>
      </c>
      <c r="O7">
        <v>-3.3537333924529376E-7</v>
      </c>
    </row>
    <row r="8" spans="2:15" x14ac:dyDescent="0.2">
      <c r="B8" t="s">
        <v>20</v>
      </c>
      <c r="C8">
        <v>-53.456240428100351</v>
      </c>
      <c r="F8">
        <v>-10.984027010914652</v>
      </c>
      <c r="I8">
        <v>-11.259483110016014</v>
      </c>
      <c r="L8">
        <v>-10.077298720029836</v>
      </c>
      <c r="O8">
        <v>-9.3578163256804334</v>
      </c>
    </row>
    <row r="9" spans="2:15" x14ac:dyDescent="0.2">
      <c r="B9" t="s">
        <v>21</v>
      </c>
      <c r="C9">
        <v>2.3491870364276829E-2</v>
      </c>
      <c r="F9">
        <v>5.5625889986674467E-3</v>
      </c>
      <c r="I9">
        <v>5.7548689004435867E-3</v>
      </c>
      <c r="L9">
        <v>5.9790086666779447E-3</v>
      </c>
      <c r="O9">
        <v>6.3907459981251335E-3</v>
      </c>
    </row>
    <row r="10" spans="2:15" ht="17" thickBot="1" x14ac:dyDescent="0.25">
      <c r="B10" s="11" t="s">
        <v>22</v>
      </c>
      <c r="C10" s="11">
        <v>2.1528435930871472</v>
      </c>
      <c r="F10" s="11">
        <v>2.0844050870958779</v>
      </c>
      <c r="I10" s="11">
        <v>1.9605657700059969</v>
      </c>
      <c r="L10" s="11">
        <v>1.9768646699254551</v>
      </c>
      <c r="O10" s="11">
        <v>1.8197364944366867</v>
      </c>
    </row>
    <row r="12" spans="2:15" x14ac:dyDescent="0.2">
      <c r="B12" t="s">
        <v>26</v>
      </c>
      <c r="C12">
        <v>0.95862919058518559</v>
      </c>
      <c r="F12">
        <v>0.71556323496734586</v>
      </c>
      <c r="I12">
        <v>0.85141120671332537</v>
      </c>
      <c r="L12">
        <v>0.85490603980413016</v>
      </c>
      <c r="O12">
        <v>0.81947698069833763</v>
      </c>
    </row>
  </sheetData>
  <sheetProtection algorithmName="SHA-512" hashValue="6oZx8HQakd0kI1qikvsZBjT3o75cwSWSQN3TZnZHhUKYqCIf/dndbpXKEEzf9GehyAOBbpDP3H+SQsfo2BGgLw==" saltValue="hYDcPFSPDXwF1Ekvkhraa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3F02-6303-2942-BC00-1178B1C9D17F}">
  <dimension ref="B3:O12"/>
  <sheetViews>
    <sheetView workbookViewId="0">
      <selection activeCell="G29" sqref="G29"/>
    </sheetView>
  </sheetViews>
  <sheetFormatPr baseColWidth="10" defaultColWidth="11" defaultRowHeight="16" x14ac:dyDescent="0.2"/>
  <cols>
    <col min="2" max="2" width="16.33203125" bestFit="1" customWidth="1"/>
  </cols>
  <sheetData>
    <row r="3" spans="2:15" x14ac:dyDescent="0.2">
      <c r="C3" t="s">
        <v>6</v>
      </c>
      <c r="F3" t="s">
        <v>3</v>
      </c>
      <c r="I3" t="s">
        <v>4</v>
      </c>
      <c r="L3" t="s">
        <v>5</v>
      </c>
      <c r="O3" t="s">
        <v>13</v>
      </c>
    </row>
    <row r="4" spans="2:15" x14ac:dyDescent="0.2">
      <c r="B4" t="s">
        <v>16</v>
      </c>
      <c r="C4">
        <v>56.068443462193272</v>
      </c>
      <c r="F4">
        <v>69.632876847473767</v>
      </c>
      <c r="I4">
        <v>151.12767581902176</v>
      </c>
      <c r="L4">
        <v>164.32230987486162</v>
      </c>
      <c r="O4">
        <v>199.1237300806439</v>
      </c>
    </row>
    <row r="5" spans="2:15" x14ac:dyDescent="0.2">
      <c r="B5" t="s">
        <v>17</v>
      </c>
      <c r="C5">
        <v>-0.39936613574674296</v>
      </c>
      <c r="F5">
        <v>-0.47912492596950668</v>
      </c>
      <c r="I5">
        <v>-0.78293676441566584</v>
      </c>
      <c r="L5">
        <v>-0.92921342227996451</v>
      </c>
      <c r="O5">
        <v>-1.0590935380793307</v>
      </c>
    </row>
    <row r="6" spans="2:15" x14ac:dyDescent="0.2">
      <c r="B6" t="s">
        <v>18</v>
      </c>
      <c r="C6">
        <v>3.7816908407979876E-4</v>
      </c>
      <c r="F6">
        <v>4.3359713026732528E-4</v>
      </c>
      <c r="I6">
        <v>8.4584264754385358E-4</v>
      </c>
      <c r="L6">
        <v>1.0440883122339205E-3</v>
      </c>
      <c r="O6">
        <v>1.2611523294473648E-3</v>
      </c>
    </row>
    <row r="7" spans="2:15" x14ac:dyDescent="0.2">
      <c r="B7" t="s">
        <v>19</v>
      </c>
      <c r="C7">
        <v>-1.4706364772560415E-7</v>
      </c>
      <c r="F7">
        <v>-1.5194850383039264E-7</v>
      </c>
      <c r="I7">
        <v>-3.4115960739316979E-7</v>
      </c>
      <c r="L7">
        <v>-4.3404554380762811E-7</v>
      </c>
      <c r="O7">
        <v>-5.3293220717567755E-7</v>
      </c>
    </row>
    <row r="8" spans="2:15" x14ac:dyDescent="0.2">
      <c r="B8" t="s">
        <v>20</v>
      </c>
      <c r="C8">
        <v>-10.744541156244139</v>
      </c>
      <c r="F8">
        <v>-10.452449934984106</v>
      </c>
      <c r="I8">
        <v>-14.225106364372472</v>
      </c>
      <c r="L8">
        <v>-14.001804248368371</v>
      </c>
      <c r="O8">
        <v>-8.5527700362782255</v>
      </c>
    </row>
    <row r="9" spans="2:15" x14ac:dyDescent="0.2">
      <c r="B9" t="s">
        <v>21</v>
      </c>
      <c r="C9">
        <v>2.7825769754761323E-3</v>
      </c>
      <c r="F9">
        <v>3.5198465112589615E-3</v>
      </c>
      <c r="I9">
        <v>7.5552251226277531E-3</v>
      </c>
      <c r="L9">
        <v>9.6809375016841028E-3</v>
      </c>
      <c r="O9">
        <v>4.4791628704942141E-3</v>
      </c>
    </row>
    <row r="10" spans="2:15" ht="17" thickBot="1" x14ac:dyDescent="0.25">
      <c r="B10" s="11" t="s">
        <v>22</v>
      </c>
      <c r="C10" s="11">
        <v>2.2406631619429453</v>
      </c>
      <c r="F10" s="11">
        <v>2.3291982833130698</v>
      </c>
      <c r="I10" s="11">
        <v>2.3151663317502891</v>
      </c>
      <c r="L10" s="11">
        <v>2.4097366419782777</v>
      </c>
      <c r="O10" s="11">
        <v>2.2092990375832366</v>
      </c>
    </row>
    <row r="12" spans="2:15" x14ac:dyDescent="0.2">
      <c r="B12" t="s">
        <v>26</v>
      </c>
      <c r="C12">
        <v>0.89315259428439286</v>
      </c>
      <c r="F12">
        <v>0.87813316911665384</v>
      </c>
      <c r="I12">
        <v>0.86103572804134099</v>
      </c>
      <c r="L12">
        <v>0.83726362273008792</v>
      </c>
      <c r="O12">
        <v>0.83917442891210059</v>
      </c>
    </row>
  </sheetData>
  <sheetProtection algorithmName="SHA-512" hashValue="jRJS7gPYT0jgyaY3YpMY42NdS9Cp8ILGb+H1FuBxSjkLOJGb3BbeS7atyDqVcOtu+fiKEYpouOFPA8BW1Hybkw==" saltValue="mf9k5Aag1p9a+AfDrb0B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User_Interface_Colorado</vt:lpstr>
      <vt:lpstr>User_Interface_Wyoming</vt:lpstr>
      <vt:lpstr>User_Interface_old</vt:lpstr>
      <vt:lpstr>Colorado_Formulas</vt:lpstr>
      <vt:lpstr>Wyoming_Formulas</vt:lpstr>
      <vt:lpstr>Colorado_Data</vt:lpstr>
      <vt:lpstr>Wyoming_Data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Giesenhagen,Erica</cp:lastModifiedBy>
  <dcterms:created xsi:type="dcterms:W3CDTF">2022-10-17T15:15:23Z</dcterms:created>
  <dcterms:modified xsi:type="dcterms:W3CDTF">2024-06-05T22:18:10Z</dcterms:modified>
</cp:coreProperties>
</file>